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事務引継ぎ：近江⇒城石\（一社）富山県食品衛生協会\総　会\令和4年度\総会資料\"/>
    </mc:Choice>
  </mc:AlternateContent>
  <xr:revisionPtr revIDLastSave="0" documentId="8_{306C1BF2-1FAD-4FC8-BFDF-2F74314A95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３年度損益計算書" sheetId="6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6" l="1"/>
  <c r="G11" i="6"/>
  <c r="G27" i="6" l="1"/>
  <c r="F54" i="6" l="1"/>
  <c r="F53" i="6"/>
  <c r="G42" i="6"/>
  <c r="E42" i="6"/>
  <c r="D42" i="6"/>
  <c r="C42" i="6"/>
  <c r="B42" i="6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E27" i="6"/>
  <c r="D27" i="6"/>
  <c r="C27" i="6"/>
  <c r="B27" i="6"/>
  <c r="F24" i="6"/>
  <c r="H24" i="6" s="1"/>
  <c r="F23" i="6"/>
  <c r="H23" i="6" s="1"/>
  <c r="F22" i="6"/>
  <c r="H22" i="6" s="1"/>
  <c r="G21" i="6"/>
  <c r="E21" i="6"/>
  <c r="D21" i="6"/>
  <c r="C21" i="6"/>
  <c r="B21" i="6"/>
  <c r="F20" i="6"/>
  <c r="H20" i="6" s="1"/>
  <c r="G19" i="6"/>
  <c r="E19" i="6"/>
  <c r="D19" i="6"/>
  <c r="C19" i="6"/>
  <c r="B19" i="6"/>
  <c r="F18" i="6"/>
  <c r="H18" i="6" s="1"/>
  <c r="F17" i="6"/>
  <c r="H17" i="6" s="1"/>
  <c r="F16" i="6"/>
  <c r="H16" i="6" s="1"/>
  <c r="G15" i="6"/>
  <c r="E15" i="6"/>
  <c r="D15" i="6"/>
  <c r="C15" i="6"/>
  <c r="B15" i="6"/>
  <c r="F14" i="6"/>
  <c r="H14" i="6" s="1"/>
  <c r="F13" i="6"/>
  <c r="H13" i="6" s="1"/>
  <c r="F12" i="6"/>
  <c r="H12" i="6" s="1"/>
  <c r="E11" i="6"/>
  <c r="D11" i="6"/>
  <c r="C11" i="6"/>
  <c r="B11" i="6"/>
  <c r="F10" i="6"/>
  <c r="H10" i="6" s="1"/>
  <c r="F9" i="6"/>
  <c r="H9" i="6" s="1"/>
  <c r="F8" i="6"/>
  <c r="H8" i="6" s="1"/>
  <c r="G7" i="6"/>
  <c r="E7" i="6"/>
  <c r="D7" i="6"/>
  <c r="C7" i="6"/>
  <c r="B7" i="6"/>
  <c r="E25" i="6" l="1"/>
  <c r="F27" i="6"/>
  <c r="F19" i="6"/>
  <c r="H19" i="6" s="1"/>
  <c r="G25" i="6"/>
  <c r="G43" i="6" s="1"/>
  <c r="C25" i="6"/>
  <c r="C43" i="6" s="1"/>
  <c r="C55" i="6" s="1"/>
  <c r="F11" i="6"/>
  <c r="H11" i="6" s="1"/>
  <c r="B43" i="6"/>
  <c r="B55" i="6" s="1"/>
  <c r="D25" i="6"/>
  <c r="D43" i="6" s="1"/>
  <c r="D55" i="6" s="1"/>
  <c r="E43" i="6"/>
  <c r="E55" i="6" s="1"/>
  <c r="F42" i="6"/>
  <c r="H42" i="6" s="1"/>
  <c r="H28" i="6"/>
  <c r="H27" i="6" s="1"/>
  <c r="F7" i="6"/>
  <c r="H7" i="6" s="1"/>
  <c r="F15" i="6"/>
  <c r="H15" i="6" s="1"/>
  <c r="F21" i="6"/>
  <c r="H21" i="6" s="1"/>
  <c r="G55" i="6" l="1"/>
  <c r="F25" i="6"/>
  <c r="F43" i="6" l="1"/>
  <c r="H25" i="6"/>
  <c r="F55" i="6" l="1"/>
  <c r="H43" i="6"/>
  <c r="F57" i="6" l="1"/>
  <c r="F62" i="6" s="1"/>
  <c r="H55" i="6"/>
</calcChain>
</file>

<file path=xl/sharedStrings.xml><?xml version="1.0" encoding="utf-8"?>
<sst xmlns="http://schemas.openxmlformats.org/spreadsheetml/2006/main" count="79" uniqueCount="69">
  <si>
    <t>科　　　　　　　　　　目</t>
    <rPh sb="0" eb="1">
      <t>カ</t>
    </rPh>
    <rPh sb="11" eb="12">
      <t>メ</t>
    </rPh>
    <phoneticPr fontId="1"/>
  </si>
  <si>
    <t>摘要</t>
    <rPh sb="0" eb="2">
      <t>テキヨウ</t>
    </rPh>
    <phoneticPr fontId="1"/>
  </si>
  <si>
    <t>増減</t>
    <rPh sb="0" eb="2">
      <t>ゾウゲン</t>
    </rPh>
    <phoneticPr fontId="1"/>
  </si>
  <si>
    <t>Ⅰ　一般正味財産増減の部</t>
    <phoneticPr fontId="1"/>
  </si>
  <si>
    <t>　１．経常増減の部</t>
    <phoneticPr fontId="1"/>
  </si>
  <si>
    <t>　　　　　会員会費</t>
    <rPh sb="5" eb="7">
      <t>カイイン</t>
    </rPh>
    <rPh sb="7" eb="9">
      <t>カイヒ</t>
    </rPh>
    <phoneticPr fontId="1"/>
  </si>
  <si>
    <t>　　　　　協賛会費</t>
    <rPh sb="5" eb="7">
      <t>キョウサン</t>
    </rPh>
    <rPh sb="7" eb="9">
      <t>カイヒ</t>
    </rPh>
    <phoneticPr fontId="1"/>
  </si>
  <si>
    <t>　　　　  富山県補助金収入</t>
    <rPh sb="6" eb="9">
      <t>トヤマケン</t>
    </rPh>
    <rPh sb="9" eb="12">
      <t>ホジョキン</t>
    </rPh>
    <phoneticPr fontId="1"/>
  </si>
  <si>
    <t>　　⑴　経常収益</t>
    <phoneticPr fontId="1"/>
  </si>
  <si>
    <t>　　　　  事業収入</t>
    <phoneticPr fontId="1"/>
  </si>
  <si>
    <t>　　　 　 手数料収入</t>
    <rPh sb="6" eb="9">
      <t>テスウリョウ</t>
    </rPh>
    <rPh sb="9" eb="11">
      <t>シュウニュウ</t>
    </rPh>
    <phoneticPr fontId="1"/>
  </si>
  <si>
    <t>　　　　  使用料収入</t>
    <rPh sb="6" eb="9">
      <t>シヨウリョウ</t>
    </rPh>
    <rPh sb="9" eb="11">
      <t>シュウニュウ</t>
    </rPh>
    <phoneticPr fontId="1"/>
  </si>
  <si>
    <t>　　　　  受託事業費収入</t>
    <rPh sb="6" eb="8">
      <t>ジュタク</t>
    </rPh>
    <rPh sb="8" eb="11">
      <t>ジギョウヒ</t>
    </rPh>
    <rPh sb="11" eb="13">
      <t>シュウニュウ</t>
    </rPh>
    <phoneticPr fontId="1"/>
  </si>
  <si>
    <t>　　　　　広告料収入</t>
    <rPh sb="5" eb="8">
      <t>コウコクリョウ</t>
    </rPh>
    <rPh sb="8" eb="10">
      <t>シュウニュウ</t>
    </rPh>
    <phoneticPr fontId="1"/>
  </si>
  <si>
    <t>　　　　　利息収入</t>
    <rPh sb="5" eb="7">
      <t>リソク</t>
    </rPh>
    <rPh sb="7" eb="9">
      <t>シュウニュウ</t>
    </rPh>
    <phoneticPr fontId="1"/>
  </si>
  <si>
    <t>　　　　　雑収入</t>
    <rPh sb="5" eb="6">
      <t>ザツ</t>
    </rPh>
    <rPh sb="6" eb="8">
      <t>シュウニュウ</t>
    </rPh>
    <phoneticPr fontId="1"/>
  </si>
  <si>
    <t>継１</t>
    <rPh sb="0" eb="1">
      <t>ケイ</t>
    </rPh>
    <phoneticPr fontId="1"/>
  </si>
  <si>
    <t>他１</t>
    <rPh sb="0" eb="1">
      <t>タ</t>
    </rPh>
    <phoneticPr fontId="1"/>
  </si>
  <si>
    <t>他２</t>
    <rPh sb="0" eb="1">
      <t>タ</t>
    </rPh>
    <phoneticPr fontId="1"/>
  </si>
  <si>
    <t>法人会計</t>
    <rPh sb="0" eb="2">
      <t>ホウジン</t>
    </rPh>
    <rPh sb="2" eb="4">
      <t>カイケイ</t>
    </rPh>
    <phoneticPr fontId="1"/>
  </si>
  <si>
    <t>合計</t>
    <rPh sb="0" eb="2">
      <t>ゴウケイ</t>
    </rPh>
    <phoneticPr fontId="1"/>
  </si>
  <si>
    <t>　　　　　公租公課</t>
    <rPh sb="5" eb="7">
      <t>コウソ</t>
    </rPh>
    <rPh sb="7" eb="9">
      <t>コウカ</t>
    </rPh>
    <phoneticPr fontId="1"/>
  </si>
  <si>
    <t>　　　　　給料手当</t>
    <rPh sb="5" eb="7">
      <t>キュウリョウ</t>
    </rPh>
    <rPh sb="7" eb="9">
      <t>テア</t>
    </rPh>
    <phoneticPr fontId="1"/>
  </si>
  <si>
    <t>　　　　　福利厚生費</t>
    <rPh sb="5" eb="7">
      <t>フクリ</t>
    </rPh>
    <rPh sb="7" eb="10">
      <t>コウセイヒ</t>
    </rPh>
    <phoneticPr fontId="1"/>
  </si>
  <si>
    <t>　　　　　職員退職金掛金</t>
    <rPh sb="5" eb="7">
      <t>ショクイン</t>
    </rPh>
    <rPh sb="7" eb="10">
      <t>タイショクキン</t>
    </rPh>
    <rPh sb="10" eb="12">
      <t>カケキン</t>
    </rPh>
    <phoneticPr fontId="1"/>
  </si>
  <si>
    <t>　　　　　諸費</t>
    <rPh sb="5" eb="7">
      <t>ショヒ</t>
    </rPh>
    <phoneticPr fontId="1"/>
  </si>
  <si>
    <t>　　　　　使用料及び賃借料</t>
    <phoneticPr fontId="1"/>
  </si>
  <si>
    <t>　　　　　印刷製本費</t>
    <phoneticPr fontId="1"/>
  </si>
  <si>
    <t>　　　　　旅費交通費</t>
    <phoneticPr fontId="1"/>
  </si>
  <si>
    <t>　　　　　通信運搬費</t>
    <phoneticPr fontId="1"/>
  </si>
  <si>
    <t>　　　　　需用費</t>
    <phoneticPr fontId="1"/>
  </si>
  <si>
    <t>　　　　  日食協補助金収入</t>
    <rPh sb="6" eb="7">
      <t>ニチ</t>
    </rPh>
    <rPh sb="9" eb="12">
      <t>ホジョキン</t>
    </rPh>
    <phoneticPr fontId="1"/>
  </si>
  <si>
    <t xml:space="preserve">    当期経常増減額</t>
    <rPh sb="6" eb="8">
      <t>ケイジョウ</t>
    </rPh>
    <rPh sb="8" eb="11">
      <t>ゾウゲンガク</t>
    </rPh>
    <phoneticPr fontId="1"/>
  </si>
  <si>
    <t xml:space="preserve">     経常収益計</t>
    <rPh sb="5" eb="6">
      <t>キョウ</t>
    </rPh>
    <rPh sb="6" eb="7">
      <t>ツネ</t>
    </rPh>
    <rPh sb="7" eb="8">
      <t>オサム</t>
    </rPh>
    <rPh sb="8" eb="9">
      <t>エキ</t>
    </rPh>
    <rPh sb="9" eb="10">
      <t>ケイ</t>
    </rPh>
    <phoneticPr fontId="1"/>
  </si>
  <si>
    <t xml:space="preserve">    経常費用計</t>
    <rPh sb="4" eb="5">
      <t>キョウ</t>
    </rPh>
    <rPh sb="5" eb="6">
      <t>ツネ</t>
    </rPh>
    <rPh sb="6" eb="7">
      <t>ヒ</t>
    </rPh>
    <rPh sb="7" eb="8">
      <t>ヨウ</t>
    </rPh>
    <rPh sb="8" eb="9">
      <t>ケイ</t>
    </rPh>
    <phoneticPr fontId="1"/>
  </si>
  <si>
    <t>　　⑴　経常外収益</t>
    <rPh sb="6" eb="7">
      <t>ガイ</t>
    </rPh>
    <phoneticPr fontId="1"/>
  </si>
  <si>
    <t>　　⑵　経常外費用</t>
    <rPh sb="4" eb="6">
      <t>ケイジョウ</t>
    </rPh>
    <rPh sb="6" eb="7">
      <t>ガイ</t>
    </rPh>
    <rPh sb="7" eb="9">
      <t>ヒヨウ</t>
    </rPh>
    <rPh sb="8" eb="9">
      <t>ヨウ</t>
    </rPh>
    <phoneticPr fontId="1"/>
  </si>
  <si>
    <t>　　　 当期経常外増減額</t>
    <rPh sb="4" eb="6">
      <t>トウキ</t>
    </rPh>
    <rPh sb="6" eb="8">
      <t>ケイジョウ</t>
    </rPh>
    <rPh sb="8" eb="9">
      <t>ガイ</t>
    </rPh>
    <rPh sb="9" eb="12">
      <t>ゾウゲンガク</t>
    </rPh>
    <phoneticPr fontId="1"/>
  </si>
  <si>
    <t>　　　  他会計振替額</t>
    <rPh sb="5" eb="6">
      <t>タ</t>
    </rPh>
    <rPh sb="6" eb="8">
      <t>カイケイ</t>
    </rPh>
    <rPh sb="8" eb="10">
      <t>フリカエ</t>
    </rPh>
    <rPh sb="10" eb="11">
      <t>ガク</t>
    </rPh>
    <phoneticPr fontId="1"/>
  </si>
  <si>
    <t>　　　　当期一般正味財産増減額</t>
    <rPh sb="4" eb="6">
      <t>トウキ</t>
    </rPh>
    <rPh sb="6" eb="8">
      <t>イッパン</t>
    </rPh>
    <rPh sb="8" eb="10">
      <t>ショウミ</t>
    </rPh>
    <rPh sb="10" eb="12">
      <t>ザイサン</t>
    </rPh>
    <rPh sb="12" eb="15">
      <t>ゾウゲンガク</t>
    </rPh>
    <phoneticPr fontId="1"/>
  </si>
  <si>
    <t>　　　  一般正味財産期首残高</t>
    <rPh sb="11" eb="13">
      <t>キシュ</t>
    </rPh>
    <rPh sb="13" eb="15">
      <t>ザンダカ</t>
    </rPh>
    <phoneticPr fontId="1"/>
  </si>
  <si>
    <t>　　　  一般正味財産期末残高</t>
    <rPh sb="11" eb="13">
      <t>キマツ</t>
    </rPh>
    <rPh sb="13" eb="15">
      <t>ザンダカ</t>
    </rPh>
    <phoneticPr fontId="1"/>
  </si>
  <si>
    <t>Ⅱ　指定正味財産増減の部</t>
    <rPh sb="2" eb="4">
      <t>シテイ</t>
    </rPh>
    <phoneticPr fontId="1"/>
  </si>
  <si>
    <t>　　　 当期指定正味財産増減額</t>
    <rPh sb="4" eb="6">
      <t>トウキ</t>
    </rPh>
    <rPh sb="6" eb="8">
      <t>シテイ</t>
    </rPh>
    <rPh sb="14" eb="15">
      <t>ガク</t>
    </rPh>
    <phoneticPr fontId="1"/>
  </si>
  <si>
    <t>　　　 指定正味財産期首額</t>
    <rPh sb="10" eb="12">
      <t>キシュ</t>
    </rPh>
    <phoneticPr fontId="1"/>
  </si>
  <si>
    <t>　　　 指定正味財産期末額</t>
    <rPh sb="10" eb="12">
      <t>キマツ</t>
    </rPh>
    <rPh sb="12" eb="13">
      <t>ガク</t>
    </rPh>
    <phoneticPr fontId="1"/>
  </si>
  <si>
    <t>Ⅲ　正味財産期末残高</t>
    <rPh sb="2" eb="4">
      <t>ショウミ</t>
    </rPh>
    <rPh sb="4" eb="6">
      <t>ザイサン</t>
    </rPh>
    <rPh sb="6" eb="8">
      <t>キマツ</t>
    </rPh>
    <rPh sb="8" eb="10">
      <t>ザンダカ</t>
    </rPh>
    <phoneticPr fontId="1"/>
  </si>
  <si>
    <t>決算額</t>
    <rPh sb="0" eb="2">
      <t>ケッサン</t>
    </rPh>
    <rPh sb="2" eb="3">
      <t>ガク</t>
    </rPh>
    <phoneticPr fontId="1"/>
  </si>
  <si>
    <t>予算額</t>
    <rPh sb="0" eb="3">
      <t>ヨサンガク</t>
    </rPh>
    <phoneticPr fontId="1"/>
  </si>
  <si>
    <t>　　　　　会議費</t>
    <rPh sb="5" eb="8">
      <t>カイギヒ</t>
    </rPh>
    <phoneticPr fontId="1"/>
  </si>
  <si>
    <t>継１：  公益事業</t>
    <rPh sb="0" eb="1">
      <t>ケイ</t>
    </rPh>
    <rPh sb="5" eb="7">
      <t>コウエキ</t>
    </rPh>
    <rPh sb="7" eb="9">
      <t>ジギョウ</t>
    </rPh>
    <phoneticPr fontId="1"/>
  </si>
  <si>
    <t>他１：　収益事業（駐車場）</t>
    <rPh sb="0" eb="1">
      <t>タ</t>
    </rPh>
    <rPh sb="4" eb="6">
      <t>シュウエキ</t>
    </rPh>
    <rPh sb="6" eb="8">
      <t>ジギョウ</t>
    </rPh>
    <rPh sb="9" eb="12">
      <t>チュウシャジョウ</t>
    </rPh>
    <phoneticPr fontId="1"/>
  </si>
  <si>
    <t>他２：　収益事業（共済事業等）</t>
    <rPh sb="0" eb="1">
      <t>タ</t>
    </rPh>
    <rPh sb="4" eb="6">
      <t>シュウエキ</t>
    </rPh>
    <rPh sb="6" eb="8">
      <t>ジギョウ</t>
    </rPh>
    <rPh sb="9" eb="11">
      <t>キョウサイ</t>
    </rPh>
    <rPh sb="11" eb="14">
      <t>ジギョウトウ</t>
    </rPh>
    <phoneticPr fontId="1"/>
  </si>
  <si>
    <t>法人会計　：　管理費（事務諸費）</t>
    <rPh sb="0" eb="2">
      <t>ホウジン</t>
    </rPh>
    <rPh sb="2" eb="4">
      <t>カイケイ</t>
    </rPh>
    <rPh sb="7" eb="10">
      <t>カンリヒ</t>
    </rPh>
    <rPh sb="11" eb="13">
      <t>ジム</t>
    </rPh>
    <rPh sb="13" eb="15">
      <t>ショヒ</t>
    </rPh>
    <phoneticPr fontId="1"/>
  </si>
  <si>
    <t>　　　　　負担金補助及び交付金</t>
    <rPh sb="5" eb="8">
      <t>フタンキン</t>
    </rPh>
    <rPh sb="8" eb="10">
      <t>ホジョ</t>
    </rPh>
    <rPh sb="10" eb="11">
      <t>オヨ</t>
    </rPh>
    <rPh sb="12" eb="15">
      <t>コウフキン</t>
    </rPh>
    <phoneticPr fontId="1"/>
  </si>
  <si>
    <t>　　　　　諸会費収入</t>
    <rPh sb="5" eb="10">
      <t>ショカイヒシュウニュウ</t>
    </rPh>
    <phoneticPr fontId="1"/>
  </si>
  <si>
    <t>　　　　　富山市補助金収入</t>
    <rPh sb="5" eb="7">
      <t>トヤマ</t>
    </rPh>
    <rPh sb="7" eb="8">
      <t>シ</t>
    </rPh>
    <rPh sb="8" eb="11">
      <t>ホジョキン</t>
    </rPh>
    <rPh sb="11" eb="13">
      <t>シュウニュウ</t>
    </rPh>
    <phoneticPr fontId="1"/>
  </si>
  <si>
    <t>　　　　　報償費</t>
    <rPh sb="5" eb="8">
      <t>ホウショウヒ</t>
    </rPh>
    <phoneticPr fontId="1"/>
  </si>
  <si>
    <t>　　　　　役務費</t>
    <rPh sb="5" eb="8">
      <t>エキムヒ</t>
    </rPh>
    <phoneticPr fontId="1"/>
  </si>
  <si>
    <t>　　　①会費収入</t>
    <rPh sb="4" eb="6">
      <t>カイヒ</t>
    </rPh>
    <rPh sb="6" eb="8">
      <t>シュウニュウ</t>
    </rPh>
    <phoneticPr fontId="1"/>
  </si>
  <si>
    <t>　　　②補助金収入</t>
    <rPh sb="4" eb="7">
      <t>ホジョキン</t>
    </rPh>
    <rPh sb="7" eb="9">
      <t>シュウニュウ</t>
    </rPh>
    <phoneticPr fontId="1"/>
  </si>
  <si>
    <t>　　　③事業収入</t>
    <rPh sb="4" eb="6">
      <t>ジギョウ</t>
    </rPh>
    <rPh sb="6" eb="8">
      <t>シュウニュウ</t>
    </rPh>
    <phoneticPr fontId="1"/>
  </si>
  <si>
    <t>　　　④受託金収入</t>
    <rPh sb="4" eb="6">
      <t>ジュタク</t>
    </rPh>
    <rPh sb="6" eb="7">
      <t>キン</t>
    </rPh>
    <rPh sb="7" eb="9">
      <t>シュウニュウ</t>
    </rPh>
    <phoneticPr fontId="1"/>
  </si>
  <si>
    <t>　　　⑤雑収益</t>
    <rPh sb="4" eb="5">
      <t>ザツ</t>
    </rPh>
    <phoneticPr fontId="1"/>
  </si>
  <si>
    <t>　　　①事業費</t>
    <rPh sb="4" eb="7">
      <t>ジギョウヒ</t>
    </rPh>
    <phoneticPr fontId="1"/>
  </si>
  <si>
    <t>　２．経常外増減の部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1"/>
  </si>
  <si>
    <t xml:space="preserve">  (2)経常費用</t>
    <rPh sb="5" eb="7">
      <t>ケイジョウ</t>
    </rPh>
    <rPh sb="7" eb="9">
      <t>ヒヨウ</t>
    </rPh>
    <phoneticPr fontId="1"/>
  </si>
  <si>
    <t>令和３年度損益計算書</t>
    <rPh sb="0" eb="2">
      <t>レイワ</t>
    </rPh>
    <rPh sb="3" eb="5">
      <t>ネンド</t>
    </rPh>
    <rPh sb="5" eb="7">
      <t>ソンエキ</t>
    </rPh>
    <rPh sb="7" eb="10">
      <t>ケイサンショ</t>
    </rPh>
    <phoneticPr fontId="1"/>
  </si>
  <si>
    <t>期間　自令和３年４月１日　至令和４年３月３１日</t>
    <rPh sb="0" eb="2">
      <t>キカン</t>
    </rPh>
    <rPh sb="3" eb="4">
      <t>ジ</t>
    </rPh>
    <rPh sb="4" eb="6">
      <t>レイワ</t>
    </rPh>
    <rPh sb="7" eb="8">
      <t>ネン</t>
    </rPh>
    <rPh sb="8" eb="9">
      <t>ガツ</t>
    </rPh>
    <rPh sb="10" eb="11">
      <t>ニチ</t>
    </rPh>
    <rPh sb="12" eb="13">
      <t>イタ</t>
    </rPh>
    <rPh sb="13" eb="15">
      <t>レイワ</t>
    </rPh>
    <rPh sb="17" eb="18">
      <t>ヘイネン</t>
    </rPh>
    <rPh sb="18" eb="19">
      <t>ガツ</t>
    </rPh>
    <rPh sb="21" eb="2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</si>
</sst>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24" xfId="0" applyNumberFormat="1" applyFont="1" applyBorder="1">
      <alignment vertical="center"/>
    </xf>
    <xf numFmtId="176" fontId="4" fillId="0" borderId="25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6" fillId="0" borderId="6" xfId="0" applyNumberFormat="1" applyFont="1" applyBorder="1" applyAlignment="1">
      <alignment horizontal="left" vertical="center"/>
    </xf>
    <xf numFmtId="176" fontId="4" fillId="0" borderId="7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4" fillId="0" borderId="9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5" fillId="0" borderId="0" xfId="0" applyFont="1">
      <alignment vertical="center"/>
    </xf>
    <xf numFmtId="176" fontId="6" fillId="0" borderId="6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4" fillId="0" borderId="3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176" fontId="4" fillId="0" borderId="15" xfId="0" applyNumberFormat="1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2" xfId="0" applyFont="1" applyBorder="1">
      <alignment vertical="center"/>
    </xf>
    <xf numFmtId="176" fontId="4" fillId="0" borderId="30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176" fontId="4" fillId="0" borderId="32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6" fillId="0" borderId="3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left" vertical="center"/>
    </xf>
    <xf numFmtId="38" fontId="7" fillId="0" borderId="0" xfId="1" applyFont="1">
      <alignment vertical="center"/>
    </xf>
    <xf numFmtId="176" fontId="8" fillId="0" borderId="3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0" fontId="9" fillId="0" borderId="0" xfId="0" applyFont="1">
      <alignment vertical="center"/>
    </xf>
    <xf numFmtId="176" fontId="4" fillId="0" borderId="15" xfId="0" applyNumberFormat="1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176" fontId="4" fillId="0" borderId="11" xfId="0" applyNumberFormat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/>
    </xf>
    <xf numFmtId="0" fontId="2" fillId="0" borderId="1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0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6AED7-0BA8-4052-BF38-51708B4413A1}">
  <dimension ref="A1:K72"/>
  <sheetViews>
    <sheetView tabSelected="1" zoomScale="118" zoomScaleNormal="118" workbookViewId="0">
      <selection activeCell="B7" sqref="B7"/>
    </sheetView>
  </sheetViews>
  <sheetFormatPr defaultColWidth="9" defaultRowHeight="13.5" x14ac:dyDescent="0.15"/>
  <cols>
    <col min="1" max="1" width="35.625" style="1" customWidth="1"/>
    <col min="2" max="8" width="13.625" style="1" customWidth="1"/>
    <col min="9" max="9" width="8.25" style="1" customWidth="1"/>
    <col min="10" max="10" width="9" style="1"/>
    <col min="11" max="11" width="13.875" style="1" bestFit="1" customWidth="1"/>
    <col min="12" max="16384" width="9" style="1"/>
  </cols>
  <sheetData>
    <row r="1" spans="1:9" ht="36.75" customHeight="1" thickBot="1" x14ac:dyDescent="0.2">
      <c r="A1" s="47"/>
      <c r="B1" s="57" t="s">
        <v>67</v>
      </c>
      <c r="C1" s="57"/>
      <c r="D1" s="57"/>
      <c r="E1" s="57"/>
      <c r="F1" s="58" t="s">
        <v>68</v>
      </c>
      <c r="G1" s="58"/>
      <c r="H1" s="58"/>
      <c r="I1" s="58"/>
    </row>
    <row r="2" spans="1:9" ht="13.35" customHeight="1" x14ac:dyDescent="0.15">
      <c r="A2" s="48" t="s">
        <v>0</v>
      </c>
      <c r="B2" s="50" t="s">
        <v>47</v>
      </c>
      <c r="C2" s="51"/>
      <c r="D2" s="51"/>
      <c r="E2" s="51"/>
      <c r="F2" s="52"/>
      <c r="G2" s="53" t="s">
        <v>48</v>
      </c>
      <c r="H2" s="53" t="s">
        <v>2</v>
      </c>
      <c r="I2" s="55" t="s">
        <v>1</v>
      </c>
    </row>
    <row r="3" spans="1:9" ht="13.35" customHeight="1" x14ac:dyDescent="0.15">
      <c r="A3" s="59"/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60"/>
      <c r="H3" s="60"/>
      <c r="I3" s="61"/>
    </row>
    <row r="4" spans="1:9" ht="13.35" customHeight="1" x14ac:dyDescent="0.15">
      <c r="A4" s="3" t="s">
        <v>3</v>
      </c>
      <c r="B4" s="4"/>
      <c r="C4" s="4"/>
      <c r="D4" s="4"/>
      <c r="E4" s="4"/>
      <c r="F4" s="5"/>
      <c r="G4" s="4"/>
      <c r="H4" s="4"/>
      <c r="I4" s="6"/>
    </row>
    <row r="5" spans="1:9" ht="13.35" customHeight="1" x14ac:dyDescent="0.15">
      <c r="A5" s="7" t="s">
        <v>4</v>
      </c>
      <c r="B5" s="8"/>
      <c r="C5" s="8"/>
      <c r="D5" s="8"/>
      <c r="E5" s="8"/>
      <c r="F5" s="8"/>
      <c r="G5" s="8"/>
      <c r="H5" s="8"/>
      <c r="I5" s="9"/>
    </row>
    <row r="6" spans="1:9" ht="13.35" customHeight="1" x14ac:dyDescent="0.15">
      <c r="A6" s="7" t="s">
        <v>8</v>
      </c>
      <c r="B6" s="8"/>
      <c r="C6" s="8"/>
      <c r="D6" s="8"/>
      <c r="E6" s="8"/>
      <c r="F6" s="8"/>
      <c r="G6" s="8"/>
      <c r="H6" s="8"/>
      <c r="I6" s="9"/>
    </row>
    <row r="7" spans="1:9" ht="13.35" customHeight="1" x14ac:dyDescent="0.15">
      <c r="A7" s="7" t="s">
        <v>59</v>
      </c>
      <c r="B7" s="41">
        <f t="shared" ref="B7:G7" si="0">SUM(B8:B10)</f>
        <v>0</v>
      </c>
      <c r="C7" s="41">
        <f t="shared" si="0"/>
        <v>0</v>
      </c>
      <c r="D7" s="41">
        <f t="shared" si="0"/>
        <v>0</v>
      </c>
      <c r="E7" s="41">
        <f t="shared" si="0"/>
        <v>5128000</v>
      </c>
      <c r="F7" s="42">
        <f t="shared" si="0"/>
        <v>5128000</v>
      </c>
      <c r="G7" s="41">
        <f t="shared" si="0"/>
        <v>5538000</v>
      </c>
      <c r="H7" s="41">
        <f>SUM(G7-F7)</f>
        <v>410000</v>
      </c>
      <c r="I7" s="9"/>
    </row>
    <row r="8" spans="1:9" ht="13.35" customHeight="1" x14ac:dyDescent="0.15">
      <c r="A8" s="7" t="s">
        <v>5</v>
      </c>
      <c r="B8" s="8">
        <v>0</v>
      </c>
      <c r="C8" s="8">
        <v>0</v>
      </c>
      <c r="D8" s="8">
        <v>0</v>
      </c>
      <c r="E8" s="8">
        <v>4748000</v>
      </c>
      <c r="F8" s="8">
        <f>SUM(B8:E8)</f>
        <v>4748000</v>
      </c>
      <c r="G8" s="45">
        <v>4748000</v>
      </c>
      <c r="H8" s="8">
        <f>SUM(G8-F8)</f>
        <v>0</v>
      </c>
      <c r="I8" s="9"/>
    </row>
    <row r="9" spans="1:9" ht="13.35" customHeight="1" x14ac:dyDescent="0.15">
      <c r="A9" s="7" t="s">
        <v>6</v>
      </c>
      <c r="B9" s="8">
        <v>0</v>
      </c>
      <c r="C9" s="8">
        <v>0</v>
      </c>
      <c r="D9" s="8">
        <v>0</v>
      </c>
      <c r="E9" s="8">
        <v>380000</v>
      </c>
      <c r="F9" s="8">
        <f t="shared" ref="F9:F10" si="1">SUM(B9:E9)</f>
        <v>380000</v>
      </c>
      <c r="G9" s="45">
        <v>380000</v>
      </c>
      <c r="H9" s="8">
        <f t="shared" ref="H9:H10" si="2">SUM(G9-F9)</f>
        <v>0</v>
      </c>
      <c r="I9" s="9"/>
    </row>
    <row r="10" spans="1:9" ht="13.35" customHeight="1" x14ac:dyDescent="0.15">
      <c r="A10" s="40" t="s">
        <v>55</v>
      </c>
      <c r="B10" s="11">
        <v>0</v>
      </c>
      <c r="C10" s="11">
        <v>0</v>
      </c>
      <c r="D10" s="11">
        <v>0</v>
      </c>
      <c r="E10" s="11">
        <v>0</v>
      </c>
      <c r="F10" s="11">
        <f t="shared" si="1"/>
        <v>0</v>
      </c>
      <c r="G10" s="46">
        <v>410000</v>
      </c>
      <c r="H10" s="11">
        <f t="shared" si="2"/>
        <v>410000</v>
      </c>
      <c r="I10" s="12"/>
    </row>
    <row r="11" spans="1:9" ht="13.35" customHeight="1" x14ac:dyDescent="0.15">
      <c r="A11" s="7" t="s">
        <v>60</v>
      </c>
      <c r="B11" s="41">
        <f>SUM(B12:B14)</f>
        <v>4245650</v>
      </c>
      <c r="C11" s="41">
        <f t="shared" ref="C11:E11" si="3">SUM(C12:C14)</f>
        <v>0</v>
      </c>
      <c r="D11" s="41">
        <f t="shared" si="3"/>
        <v>145632</v>
      </c>
      <c r="E11" s="41">
        <f t="shared" si="3"/>
        <v>0</v>
      </c>
      <c r="F11" s="41">
        <f>SUM(F12:F14)</f>
        <v>4391282</v>
      </c>
      <c r="G11" s="41">
        <f t="shared" ref="G11" si="4">SUM(G12:G14)</f>
        <v>4060000</v>
      </c>
      <c r="H11" s="41">
        <f>SUM(G11-F11)</f>
        <v>-331282</v>
      </c>
      <c r="I11" s="9"/>
    </row>
    <row r="12" spans="1:9" ht="13.35" customHeight="1" x14ac:dyDescent="0.15">
      <c r="A12" s="7" t="s">
        <v>7</v>
      </c>
      <c r="B12" s="8">
        <v>3330000</v>
      </c>
      <c r="C12" s="8">
        <v>0</v>
      </c>
      <c r="D12" s="8">
        <v>0</v>
      </c>
      <c r="E12" s="8">
        <v>0</v>
      </c>
      <c r="F12" s="8">
        <f>SUM(B12:E12)</f>
        <v>3330000</v>
      </c>
      <c r="G12" s="8">
        <v>3330000</v>
      </c>
      <c r="H12" s="8">
        <f t="shared" ref="H12:H14" si="5">SUM(G12-F12)</f>
        <v>0</v>
      </c>
      <c r="I12" s="9"/>
    </row>
    <row r="13" spans="1:9" ht="13.35" customHeight="1" x14ac:dyDescent="0.15">
      <c r="A13" s="7" t="s">
        <v>56</v>
      </c>
      <c r="B13" s="8">
        <v>0</v>
      </c>
      <c r="C13" s="8">
        <v>0</v>
      </c>
      <c r="D13" s="8">
        <v>0</v>
      </c>
      <c r="E13" s="8">
        <v>0</v>
      </c>
      <c r="F13" s="8">
        <f t="shared" ref="F13:F14" si="6">SUM(B13:E13)</f>
        <v>0</v>
      </c>
      <c r="G13" s="8">
        <v>0</v>
      </c>
      <c r="H13" s="8">
        <f t="shared" si="5"/>
        <v>0</v>
      </c>
      <c r="I13" s="9"/>
    </row>
    <row r="14" spans="1:9" ht="13.35" customHeight="1" x14ac:dyDescent="0.15">
      <c r="A14" s="10" t="s">
        <v>31</v>
      </c>
      <c r="B14" s="11">
        <v>915650</v>
      </c>
      <c r="C14" s="11">
        <v>0</v>
      </c>
      <c r="D14" s="11">
        <v>145632</v>
      </c>
      <c r="E14" s="11">
        <v>0</v>
      </c>
      <c r="F14" s="11">
        <f t="shared" si="6"/>
        <v>1061282</v>
      </c>
      <c r="G14" s="11">
        <v>730000</v>
      </c>
      <c r="H14" s="11">
        <f t="shared" si="5"/>
        <v>-331282</v>
      </c>
      <c r="I14" s="12"/>
    </row>
    <row r="15" spans="1:9" ht="13.35" customHeight="1" x14ac:dyDescent="0.15">
      <c r="A15" s="7" t="s">
        <v>61</v>
      </c>
      <c r="B15" s="41">
        <f>SUM(B16:B18)</f>
        <v>6549900</v>
      </c>
      <c r="C15" s="41">
        <f t="shared" ref="C15:E15" si="7">SUM(C16:C18)</f>
        <v>508000</v>
      </c>
      <c r="D15" s="41">
        <f t="shared" si="7"/>
        <v>1872068</v>
      </c>
      <c r="E15" s="41">
        <f t="shared" si="7"/>
        <v>0</v>
      </c>
      <c r="F15" s="41">
        <f>SUM(F16:F18)</f>
        <v>8929968</v>
      </c>
      <c r="G15" s="41">
        <f>SUM(G16:G18)</f>
        <v>8070000</v>
      </c>
      <c r="H15" s="41">
        <f>SUM(G15-F15)</f>
        <v>-859968</v>
      </c>
      <c r="I15" s="9"/>
    </row>
    <row r="16" spans="1:9" ht="13.35" customHeight="1" x14ac:dyDescent="0.15">
      <c r="A16" s="7" t="s">
        <v>9</v>
      </c>
      <c r="B16" s="8">
        <v>6549900</v>
      </c>
      <c r="C16" s="8">
        <v>0</v>
      </c>
      <c r="D16" s="8">
        <v>0</v>
      </c>
      <c r="E16" s="8">
        <v>0</v>
      </c>
      <c r="F16" s="8">
        <f>B16+C16+D16+E16</f>
        <v>6549900</v>
      </c>
      <c r="G16" s="8">
        <v>5570000</v>
      </c>
      <c r="H16" s="8">
        <f t="shared" ref="H16:H18" si="8">SUM(G16-F16)</f>
        <v>-979900</v>
      </c>
      <c r="I16" s="9"/>
    </row>
    <row r="17" spans="1:11" ht="13.35" customHeight="1" x14ac:dyDescent="0.15">
      <c r="A17" s="7" t="s">
        <v>10</v>
      </c>
      <c r="B17" s="8">
        <v>0</v>
      </c>
      <c r="C17" s="8">
        <v>0</v>
      </c>
      <c r="D17" s="8">
        <v>1872068</v>
      </c>
      <c r="E17" s="8">
        <v>0</v>
      </c>
      <c r="F17" s="8">
        <f>B17+C17+D17+E17</f>
        <v>1872068</v>
      </c>
      <c r="G17" s="8">
        <v>1900000</v>
      </c>
      <c r="H17" s="8">
        <f t="shared" si="8"/>
        <v>27932</v>
      </c>
      <c r="I17" s="9"/>
    </row>
    <row r="18" spans="1:11" ht="13.35" customHeight="1" x14ac:dyDescent="0.15">
      <c r="A18" s="10" t="s">
        <v>11</v>
      </c>
      <c r="B18" s="11">
        <v>0</v>
      </c>
      <c r="C18" s="11">
        <v>508000</v>
      </c>
      <c r="D18" s="11">
        <v>0</v>
      </c>
      <c r="E18" s="11">
        <v>0</v>
      </c>
      <c r="F18" s="11">
        <f>B18+C18+D18+E18</f>
        <v>508000</v>
      </c>
      <c r="G18" s="11">
        <v>600000</v>
      </c>
      <c r="H18" s="11">
        <f t="shared" si="8"/>
        <v>92000</v>
      </c>
      <c r="I18" s="12"/>
    </row>
    <row r="19" spans="1:11" ht="13.35" customHeight="1" x14ac:dyDescent="0.15">
      <c r="A19" s="7" t="s">
        <v>62</v>
      </c>
      <c r="B19" s="41">
        <f>SUM(B20)</f>
        <v>3900000</v>
      </c>
      <c r="C19" s="41">
        <f t="shared" ref="C19:E19" si="9">SUM(C20)</f>
        <v>0</v>
      </c>
      <c r="D19" s="41">
        <f t="shared" si="9"/>
        <v>0</v>
      </c>
      <c r="E19" s="41">
        <f t="shared" si="9"/>
        <v>0</v>
      </c>
      <c r="F19" s="41">
        <f>SUM(F20)</f>
        <v>3900000</v>
      </c>
      <c r="G19" s="41">
        <f>SUM(G20)</f>
        <v>3900000</v>
      </c>
      <c r="H19" s="41">
        <f>SUM(G19-F19)</f>
        <v>0</v>
      </c>
      <c r="I19" s="9"/>
    </row>
    <row r="20" spans="1:11" ht="13.35" customHeight="1" x14ac:dyDescent="0.15">
      <c r="A20" s="7" t="s">
        <v>12</v>
      </c>
      <c r="B20" s="11">
        <v>3900000</v>
      </c>
      <c r="C20" s="11">
        <v>0</v>
      </c>
      <c r="D20" s="11">
        <v>0</v>
      </c>
      <c r="E20" s="11">
        <v>0</v>
      </c>
      <c r="F20" s="11">
        <f>SUM(B20:E20)</f>
        <v>3900000</v>
      </c>
      <c r="G20" s="11">
        <v>3900000</v>
      </c>
      <c r="H20" s="11">
        <f>G20-F20</f>
        <v>0</v>
      </c>
      <c r="I20" s="9"/>
    </row>
    <row r="21" spans="1:11" ht="13.35" customHeight="1" x14ac:dyDescent="0.15">
      <c r="A21" s="13" t="s">
        <v>63</v>
      </c>
      <c r="B21" s="41">
        <f>SUM(B22:B24)</f>
        <v>316440</v>
      </c>
      <c r="C21" s="41">
        <f t="shared" ref="C21:E21" si="10">SUM(C22:C24)</f>
        <v>0</v>
      </c>
      <c r="D21" s="41">
        <f t="shared" si="10"/>
        <v>0</v>
      </c>
      <c r="E21" s="41">
        <f t="shared" si="10"/>
        <v>182</v>
      </c>
      <c r="F21" s="41">
        <f>SUM(F22:F24)</f>
        <v>316622</v>
      </c>
      <c r="G21" s="41">
        <f>SUM(G22:G24)</f>
        <v>280000</v>
      </c>
      <c r="H21" s="41">
        <f>SUM(G21-F21)</f>
        <v>-36622</v>
      </c>
      <c r="I21" s="14"/>
    </row>
    <row r="22" spans="1:11" ht="13.35" customHeight="1" x14ac:dyDescent="0.15">
      <c r="A22" s="7" t="s">
        <v>13</v>
      </c>
      <c r="B22" s="8">
        <v>285000</v>
      </c>
      <c r="C22" s="8">
        <v>0</v>
      </c>
      <c r="D22" s="8">
        <v>0</v>
      </c>
      <c r="E22" s="8">
        <v>0</v>
      </c>
      <c r="F22" s="8">
        <f>SUM(B22:E22)</f>
        <v>285000</v>
      </c>
      <c r="G22" s="8">
        <v>250000</v>
      </c>
      <c r="H22" s="8">
        <f>G22-F22</f>
        <v>-35000</v>
      </c>
      <c r="I22" s="9"/>
    </row>
    <row r="23" spans="1:11" ht="13.35" customHeight="1" x14ac:dyDescent="0.15">
      <c r="A23" s="7" t="s">
        <v>14</v>
      </c>
      <c r="B23" s="8">
        <v>0</v>
      </c>
      <c r="C23" s="8">
        <v>0</v>
      </c>
      <c r="D23" s="8">
        <v>0</v>
      </c>
      <c r="E23" s="8">
        <v>182</v>
      </c>
      <c r="F23" s="8">
        <f t="shared" ref="F23:F24" si="11">SUM(B23:E23)</f>
        <v>182</v>
      </c>
      <c r="G23" s="8">
        <v>10000</v>
      </c>
      <c r="H23" s="8">
        <f t="shared" ref="H23:H24" si="12">G23-F23</f>
        <v>9818</v>
      </c>
      <c r="I23" s="9"/>
    </row>
    <row r="24" spans="1:11" ht="13.35" customHeight="1" thickBot="1" x14ac:dyDescent="0.2">
      <c r="A24" s="7" t="s">
        <v>15</v>
      </c>
      <c r="B24" s="8">
        <v>31440</v>
      </c>
      <c r="C24" s="8">
        <v>0</v>
      </c>
      <c r="D24" s="8">
        <v>0</v>
      </c>
      <c r="E24" s="8">
        <v>0</v>
      </c>
      <c r="F24" s="8">
        <f t="shared" si="11"/>
        <v>31440</v>
      </c>
      <c r="G24" s="8">
        <v>20000</v>
      </c>
      <c r="H24" s="8">
        <f t="shared" si="12"/>
        <v>-11440</v>
      </c>
      <c r="I24" s="9"/>
    </row>
    <row r="25" spans="1:11" ht="13.35" customHeight="1" thickBot="1" x14ac:dyDescent="0.2">
      <c r="A25" s="15" t="s">
        <v>33</v>
      </c>
      <c r="B25" s="16">
        <f>SUM(B7,B11,B15,B19,B21)</f>
        <v>15011990</v>
      </c>
      <c r="C25" s="16">
        <f t="shared" ref="C25:G25" si="13">SUM(C7,C11,C15,C19,C21)</f>
        <v>508000</v>
      </c>
      <c r="D25" s="16">
        <f t="shared" si="13"/>
        <v>2017700</v>
      </c>
      <c r="E25" s="16">
        <f t="shared" si="13"/>
        <v>5128182</v>
      </c>
      <c r="F25" s="16">
        <f t="shared" si="13"/>
        <v>22665872</v>
      </c>
      <c r="G25" s="16">
        <f t="shared" si="13"/>
        <v>21848000</v>
      </c>
      <c r="H25" s="16">
        <f>SUM(G25-F25)</f>
        <v>-817872</v>
      </c>
      <c r="I25" s="17"/>
    </row>
    <row r="26" spans="1:11" ht="13.35" customHeight="1" x14ac:dyDescent="0.15">
      <c r="A26" s="43" t="s">
        <v>66</v>
      </c>
      <c r="B26" s="8"/>
      <c r="C26" s="8"/>
      <c r="D26" s="8"/>
      <c r="E26" s="8"/>
      <c r="F26" s="8"/>
      <c r="G26" s="8"/>
      <c r="H26" s="8"/>
      <c r="I26" s="9"/>
    </row>
    <row r="27" spans="1:11" ht="13.35" customHeight="1" x14ac:dyDescent="0.15">
      <c r="A27" s="20" t="s">
        <v>64</v>
      </c>
      <c r="B27" s="41">
        <f>SUM(B28:B41)</f>
        <v>17959473</v>
      </c>
      <c r="C27" s="41">
        <f t="shared" ref="C27:E27" si="14">SUM(C28:C41)</f>
        <v>470485</v>
      </c>
      <c r="D27" s="41">
        <f t="shared" si="14"/>
        <v>1603839</v>
      </c>
      <c r="E27" s="41">
        <f t="shared" si="14"/>
        <v>2009941</v>
      </c>
      <c r="F27" s="41">
        <f>SUM(F28:F41)</f>
        <v>22043738</v>
      </c>
      <c r="G27" s="41">
        <f>SUM(G28:G41)</f>
        <v>24931000</v>
      </c>
      <c r="H27" s="41">
        <f>SUM(H28:H41)</f>
        <v>2887262</v>
      </c>
      <c r="I27" s="21"/>
    </row>
    <row r="28" spans="1:11" ht="13.35" customHeight="1" x14ac:dyDescent="0.15">
      <c r="A28" s="7" t="s">
        <v>22</v>
      </c>
      <c r="B28" s="45">
        <v>4452364</v>
      </c>
      <c r="C28" s="45">
        <v>127208</v>
      </c>
      <c r="D28" s="45">
        <v>1144896</v>
      </c>
      <c r="E28" s="45">
        <v>636052</v>
      </c>
      <c r="F28" s="45">
        <f t="shared" ref="F28:F39" si="15">SUM(B28:E28)</f>
        <v>6360520</v>
      </c>
      <c r="G28" s="8">
        <v>6450000</v>
      </c>
      <c r="H28" s="8">
        <f>G28-F28</f>
        <v>89480</v>
      </c>
      <c r="I28" s="21"/>
      <c r="K28" s="44"/>
    </row>
    <row r="29" spans="1:11" ht="13.35" customHeight="1" x14ac:dyDescent="0.15">
      <c r="A29" s="7" t="s">
        <v>23</v>
      </c>
      <c r="B29" s="45">
        <v>726003</v>
      </c>
      <c r="C29" s="45">
        <v>20737</v>
      </c>
      <c r="D29" s="45">
        <v>186688</v>
      </c>
      <c r="E29" s="45">
        <v>103723</v>
      </c>
      <c r="F29" s="45">
        <f t="shared" si="15"/>
        <v>1037151</v>
      </c>
      <c r="G29" s="8">
        <v>900000</v>
      </c>
      <c r="H29" s="8">
        <f t="shared" ref="H29:H41" si="16">G29-F29</f>
        <v>-137151</v>
      </c>
      <c r="I29" s="21"/>
      <c r="K29" s="44"/>
    </row>
    <row r="30" spans="1:11" ht="13.35" customHeight="1" x14ac:dyDescent="0.15">
      <c r="A30" s="7" t="s">
        <v>24</v>
      </c>
      <c r="B30" s="45">
        <v>134400</v>
      </c>
      <c r="C30" s="45">
        <v>3840</v>
      </c>
      <c r="D30" s="45">
        <v>34560</v>
      </c>
      <c r="E30" s="45">
        <v>19200</v>
      </c>
      <c r="F30" s="45">
        <f t="shared" si="15"/>
        <v>192000</v>
      </c>
      <c r="G30" s="8">
        <v>200000</v>
      </c>
      <c r="H30" s="8">
        <f t="shared" si="16"/>
        <v>8000</v>
      </c>
      <c r="I30" s="21"/>
      <c r="K30" s="44"/>
    </row>
    <row r="31" spans="1:11" ht="13.35" customHeight="1" x14ac:dyDescent="0.15">
      <c r="A31" s="7" t="s">
        <v>57</v>
      </c>
      <c r="B31" s="45">
        <v>45000</v>
      </c>
      <c r="C31" s="45">
        <v>0</v>
      </c>
      <c r="D31" s="45">
        <v>0</v>
      </c>
      <c r="E31" s="45">
        <v>0</v>
      </c>
      <c r="F31" s="45">
        <f>SUM(B31:E31)</f>
        <v>45000</v>
      </c>
      <c r="G31" s="8">
        <v>45000</v>
      </c>
      <c r="H31" s="8">
        <f t="shared" si="16"/>
        <v>0</v>
      </c>
      <c r="I31" s="21"/>
    </row>
    <row r="32" spans="1:11" ht="13.35" customHeight="1" x14ac:dyDescent="0.15">
      <c r="A32" s="7" t="s">
        <v>58</v>
      </c>
      <c r="B32" s="8">
        <v>104500</v>
      </c>
      <c r="C32" s="8">
        <v>50000</v>
      </c>
      <c r="D32" s="8">
        <v>0</v>
      </c>
      <c r="E32" s="8">
        <v>315069</v>
      </c>
      <c r="F32" s="8">
        <f t="shared" si="15"/>
        <v>469569</v>
      </c>
      <c r="G32" s="8">
        <v>630000</v>
      </c>
      <c r="H32" s="8">
        <f t="shared" si="16"/>
        <v>160431</v>
      </c>
      <c r="I32" s="21"/>
      <c r="K32" s="18"/>
    </row>
    <row r="33" spans="1:9" ht="13.35" customHeight="1" x14ac:dyDescent="0.15">
      <c r="A33" s="7" t="s">
        <v>26</v>
      </c>
      <c r="B33" s="8">
        <v>1249800</v>
      </c>
      <c r="C33" s="8">
        <v>0</v>
      </c>
      <c r="D33" s="8">
        <v>0</v>
      </c>
      <c r="E33" s="8">
        <v>58910</v>
      </c>
      <c r="F33" s="8">
        <f t="shared" si="15"/>
        <v>1308710</v>
      </c>
      <c r="G33" s="8">
        <v>1536000</v>
      </c>
      <c r="H33" s="8">
        <f t="shared" si="16"/>
        <v>227290</v>
      </c>
      <c r="I33" s="21"/>
    </row>
    <row r="34" spans="1:9" ht="13.35" customHeight="1" x14ac:dyDescent="0.15">
      <c r="A34" s="7" t="s">
        <v>27</v>
      </c>
      <c r="B34" s="8">
        <v>3698506</v>
      </c>
      <c r="C34" s="8">
        <v>0</v>
      </c>
      <c r="D34" s="8">
        <v>0</v>
      </c>
      <c r="E34" s="8">
        <v>19800</v>
      </c>
      <c r="F34" s="8">
        <f t="shared" si="15"/>
        <v>3718306</v>
      </c>
      <c r="G34" s="8">
        <v>3090000</v>
      </c>
      <c r="H34" s="8">
        <f>G34-F34</f>
        <v>-628306</v>
      </c>
      <c r="I34" s="21"/>
    </row>
    <row r="35" spans="1:9" ht="13.35" customHeight="1" x14ac:dyDescent="0.15">
      <c r="A35" s="7" t="s">
        <v>28</v>
      </c>
      <c r="B35" s="8">
        <v>309017</v>
      </c>
      <c r="C35" s="8">
        <v>0</v>
      </c>
      <c r="D35" s="8">
        <v>21820</v>
      </c>
      <c r="E35" s="8">
        <v>120009</v>
      </c>
      <c r="F35" s="8">
        <f t="shared" si="15"/>
        <v>450846</v>
      </c>
      <c r="G35" s="8">
        <v>1570000</v>
      </c>
      <c r="H35" s="8">
        <f t="shared" si="16"/>
        <v>1119154</v>
      </c>
      <c r="I35" s="21"/>
    </row>
    <row r="36" spans="1:9" ht="13.35" customHeight="1" x14ac:dyDescent="0.15">
      <c r="A36" s="7" t="s">
        <v>29</v>
      </c>
      <c r="B36" s="8">
        <v>296388</v>
      </c>
      <c r="C36" s="8">
        <v>0</v>
      </c>
      <c r="D36" s="8">
        <v>0</v>
      </c>
      <c r="E36" s="8">
        <v>208038</v>
      </c>
      <c r="F36" s="8">
        <f t="shared" si="15"/>
        <v>504426</v>
      </c>
      <c r="G36" s="8">
        <v>470000</v>
      </c>
      <c r="H36" s="8">
        <f t="shared" si="16"/>
        <v>-34426</v>
      </c>
      <c r="I36" s="21"/>
    </row>
    <row r="37" spans="1:9" ht="13.35" customHeight="1" x14ac:dyDescent="0.15">
      <c r="A37" s="7" t="s">
        <v>30</v>
      </c>
      <c r="B37" s="8">
        <v>743718</v>
      </c>
      <c r="C37" s="8">
        <v>0</v>
      </c>
      <c r="D37" s="8">
        <v>211200</v>
      </c>
      <c r="E37" s="8">
        <v>87837</v>
      </c>
      <c r="F37" s="8">
        <f t="shared" si="15"/>
        <v>1042755</v>
      </c>
      <c r="G37" s="8">
        <v>1320000</v>
      </c>
      <c r="H37" s="8">
        <f t="shared" si="16"/>
        <v>277245</v>
      </c>
      <c r="I37" s="21"/>
    </row>
    <row r="38" spans="1:9" ht="13.35" customHeight="1" x14ac:dyDescent="0.15">
      <c r="A38" s="7" t="s">
        <v>49</v>
      </c>
      <c r="B38" s="8">
        <v>40716</v>
      </c>
      <c r="C38" s="8">
        <v>0</v>
      </c>
      <c r="D38" s="8">
        <v>0</v>
      </c>
      <c r="E38" s="8">
        <v>8430</v>
      </c>
      <c r="F38" s="8">
        <f t="shared" si="15"/>
        <v>49146</v>
      </c>
      <c r="G38" s="8">
        <v>1170000</v>
      </c>
      <c r="H38" s="8">
        <f t="shared" si="16"/>
        <v>1120854</v>
      </c>
      <c r="I38" s="21"/>
    </row>
    <row r="39" spans="1:9" ht="13.35" customHeight="1" x14ac:dyDescent="0.15">
      <c r="A39" s="7" t="s">
        <v>25</v>
      </c>
      <c r="B39" s="8">
        <v>242181</v>
      </c>
      <c r="C39" s="8">
        <v>4400</v>
      </c>
      <c r="D39" s="8">
        <v>4675</v>
      </c>
      <c r="E39" s="8">
        <v>109733</v>
      </c>
      <c r="F39" s="8">
        <f t="shared" si="15"/>
        <v>360989</v>
      </c>
      <c r="G39" s="8">
        <v>740000</v>
      </c>
      <c r="H39" s="8">
        <f t="shared" si="16"/>
        <v>379011</v>
      </c>
      <c r="I39" s="21"/>
    </row>
    <row r="40" spans="1:9" ht="13.35" customHeight="1" x14ac:dyDescent="0.15">
      <c r="A40" s="20" t="s">
        <v>54</v>
      </c>
      <c r="B40" s="8">
        <v>5916880</v>
      </c>
      <c r="C40" s="8">
        <v>0</v>
      </c>
      <c r="D40" s="8">
        <v>0</v>
      </c>
      <c r="E40" s="8">
        <v>229780</v>
      </c>
      <c r="F40" s="8">
        <f>B40+C40+D40+E40</f>
        <v>6146660</v>
      </c>
      <c r="G40" s="8">
        <v>6310000</v>
      </c>
      <c r="H40" s="8">
        <f t="shared" si="16"/>
        <v>163340</v>
      </c>
      <c r="I40" s="21"/>
    </row>
    <row r="41" spans="1:9" ht="13.35" customHeight="1" thickBot="1" x14ac:dyDescent="0.2">
      <c r="A41" s="20" t="s">
        <v>21</v>
      </c>
      <c r="B41" s="8">
        <v>0</v>
      </c>
      <c r="C41" s="8">
        <v>264300</v>
      </c>
      <c r="D41" s="8">
        <v>0</v>
      </c>
      <c r="E41" s="8">
        <v>93360</v>
      </c>
      <c r="F41" s="8">
        <f>B41+C41+D41+E41</f>
        <v>357660</v>
      </c>
      <c r="G41" s="8">
        <v>500000</v>
      </c>
      <c r="H41" s="8">
        <f t="shared" si="16"/>
        <v>142340</v>
      </c>
      <c r="I41" s="21"/>
    </row>
    <row r="42" spans="1:9" s="24" customFormat="1" ht="13.35" customHeight="1" thickBot="1" x14ac:dyDescent="0.2">
      <c r="A42" s="22" t="s">
        <v>34</v>
      </c>
      <c r="B42" s="16">
        <f t="shared" ref="B42:G42" si="17">SUM(B28:B41)</f>
        <v>17959473</v>
      </c>
      <c r="C42" s="16">
        <f t="shared" si="17"/>
        <v>470485</v>
      </c>
      <c r="D42" s="16">
        <f t="shared" si="17"/>
        <v>1603839</v>
      </c>
      <c r="E42" s="16">
        <f t="shared" si="17"/>
        <v>2009941</v>
      </c>
      <c r="F42" s="16">
        <f t="shared" si="17"/>
        <v>22043738</v>
      </c>
      <c r="G42" s="16">
        <f t="shared" si="17"/>
        <v>24931000</v>
      </c>
      <c r="H42" s="16">
        <f>SUM(G42-F42)</f>
        <v>2887262</v>
      </c>
      <c r="I42" s="23"/>
    </row>
    <row r="43" spans="1:9" s="27" customFormat="1" ht="13.35" customHeight="1" thickBot="1" x14ac:dyDescent="0.2">
      <c r="A43" s="25" t="s">
        <v>32</v>
      </c>
      <c r="B43" s="16">
        <f>SUM(B25-B42)</f>
        <v>-2947483</v>
      </c>
      <c r="C43" s="16">
        <f t="shared" ref="C43:G43" si="18">SUM(C25-C42)</f>
        <v>37515</v>
      </c>
      <c r="D43" s="16">
        <f t="shared" si="18"/>
        <v>413861</v>
      </c>
      <c r="E43" s="16">
        <f t="shared" si="18"/>
        <v>3118241</v>
      </c>
      <c r="F43" s="16">
        <f t="shared" si="18"/>
        <v>622134</v>
      </c>
      <c r="G43" s="16">
        <f t="shared" si="18"/>
        <v>-3083000</v>
      </c>
      <c r="H43" s="16">
        <f>SUM(G43-F43)</f>
        <v>-3705134</v>
      </c>
      <c r="I43" s="26"/>
    </row>
    <row r="44" spans="1:9" s="28" customFormat="1" ht="12" x14ac:dyDescent="0.15"/>
    <row r="45" spans="1:9" s="28" customFormat="1" ht="12" x14ac:dyDescent="0.15"/>
    <row r="46" spans="1:9" s="28" customFormat="1" ht="12" x14ac:dyDescent="0.15"/>
    <row r="47" spans="1:9" s="28" customFormat="1" ht="12.75" thickBot="1" x14ac:dyDescent="0.2"/>
    <row r="48" spans="1:9" s="28" customFormat="1" ht="13.35" customHeight="1" x14ac:dyDescent="0.15">
      <c r="A48" s="48" t="s">
        <v>0</v>
      </c>
      <c r="B48" s="50" t="s">
        <v>47</v>
      </c>
      <c r="C48" s="51"/>
      <c r="D48" s="51"/>
      <c r="E48" s="51"/>
      <c r="F48" s="52"/>
      <c r="G48" s="53" t="s">
        <v>48</v>
      </c>
      <c r="H48" s="53" t="s">
        <v>2</v>
      </c>
      <c r="I48" s="55" t="s">
        <v>1</v>
      </c>
    </row>
    <row r="49" spans="1:11" s="30" customFormat="1" ht="13.35" customHeight="1" thickBot="1" x14ac:dyDescent="0.2">
      <c r="A49" s="49"/>
      <c r="B49" s="29" t="s">
        <v>16</v>
      </c>
      <c r="C49" s="29" t="s">
        <v>17</v>
      </c>
      <c r="D49" s="29" t="s">
        <v>18</v>
      </c>
      <c r="E49" s="29" t="s">
        <v>19</v>
      </c>
      <c r="F49" s="29" t="s">
        <v>20</v>
      </c>
      <c r="G49" s="54"/>
      <c r="H49" s="54"/>
      <c r="I49" s="56"/>
    </row>
    <row r="50" spans="1:11" s="30" customFormat="1" ht="13.35" customHeight="1" x14ac:dyDescent="0.15">
      <c r="A50" s="31" t="s">
        <v>65</v>
      </c>
      <c r="B50" s="19"/>
      <c r="C50" s="19"/>
      <c r="D50" s="19"/>
      <c r="E50" s="19"/>
      <c r="F50" s="19"/>
      <c r="G50" s="32"/>
      <c r="H50" s="32"/>
      <c r="I50" s="33"/>
    </row>
    <row r="51" spans="1:11" s="30" customFormat="1" ht="13.35" customHeight="1" x14ac:dyDescent="0.15">
      <c r="A51" s="20" t="s">
        <v>35</v>
      </c>
      <c r="B51" s="8"/>
      <c r="C51" s="8"/>
      <c r="D51" s="8"/>
      <c r="E51" s="8"/>
      <c r="F51" s="8"/>
      <c r="G51" s="34"/>
      <c r="H51" s="34"/>
      <c r="I51" s="35"/>
    </row>
    <row r="52" spans="1:11" s="30" customFormat="1" ht="13.35" customHeight="1" x14ac:dyDescent="0.15">
      <c r="A52" s="20" t="s">
        <v>36</v>
      </c>
      <c r="B52" s="8"/>
      <c r="C52" s="8"/>
      <c r="D52" s="8"/>
      <c r="E52" s="8"/>
      <c r="F52" s="8"/>
      <c r="G52" s="34"/>
      <c r="H52" s="34"/>
      <c r="I52" s="35"/>
    </row>
    <row r="53" spans="1:11" s="30" customFormat="1" ht="13.35" customHeight="1" x14ac:dyDescent="0.15">
      <c r="A53" s="20" t="s">
        <v>37</v>
      </c>
      <c r="B53" s="8"/>
      <c r="C53" s="8"/>
      <c r="D53" s="8"/>
      <c r="E53" s="8"/>
      <c r="F53" s="8">
        <f>SUM(B53:E53)</f>
        <v>0</v>
      </c>
      <c r="G53" s="8"/>
      <c r="H53" s="8"/>
      <c r="I53" s="35"/>
    </row>
    <row r="54" spans="1:11" s="30" customFormat="1" ht="13.35" customHeight="1" x14ac:dyDescent="0.15">
      <c r="A54" s="20" t="s">
        <v>38</v>
      </c>
      <c r="B54" s="8"/>
      <c r="C54" s="8"/>
      <c r="D54" s="8"/>
      <c r="E54" s="8"/>
      <c r="F54" s="8">
        <f>SUM(B54:E54)</f>
        <v>0</v>
      </c>
      <c r="G54" s="34"/>
      <c r="H54" s="34"/>
      <c r="I54" s="35"/>
    </row>
    <row r="55" spans="1:11" s="30" customFormat="1" ht="13.35" customHeight="1" x14ac:dyDescent="0.15">
      <c r="A55" s="20" t="s">
        <v>39</v>
      </c>
      <c r="B55" s="8">
        <f>SUM(B43,B53,B54)</f>
        <v>-2947483</v>
      </c>
      <c r="C55" s="8">
        <f t="shared" ref="C55:F55" si="19">SUM(C43,C53,C54)</f>
        <v>37515</v>
      </c>
      <c r="D55" s="8">
        <f t="shared" si="19"/>
        <v>413861</v>
      </c>
      <c r="E55" s="8">
        <f t="shared" si="19"/>
        <v>3118241</v>
      </c>
      <c r="F55" s="8">
        <f t="shared" si="19"/>
        <v>622134</v>
      </c>
      <c r="G55" s="8">
        <f t="shared" ref="G55" si="20">G25-G42</f>
        <v>-3083000</v>
      </c>
      <c r="H55" s="8">
        <f>G55-F55</f>
        <v>-3705134</v>
      </c>
      <c r="I55" s="35"/>
      <c r="K55" s="28"/>
    </row>
    <row r="56" spans="1:11" s="30" customFormat="1" ht="13.35" customHeight="1" x14ac:dyDescent="0.15">
      <c r="A56" s="20" t="s">
        <v>40</v>
      </c>
      <c r="B56" s="8"/>
      <c r="C56" s="8"/>
      <c r="D56" s="8"/>
      <c r="E56" s="8"/>
      <c r="F56" s="8">
        <v>13416620</v>
      </c>
      <c r="G56" s="34"/>
      <c r="H56" s="34"/>
      <c r="I56" s="35"/>
    </row>
    <row r="57" spans="1:11" s="30" customFormat="1" ht="13.35" customHeight="1" x14ac:dyDescent="0.15">
      <c r="A57" s="20" t="s">
        <v>41</v>
      </c>
      <c r="B57" s="8"/>
      <c r="C57" s="8"/>
      <c r="D57" s="8"/>
      <c r="E57" s="8"/>
      <c r="F57" s="8">
        <f>SUM(F55:F56)</f>
        <v>14038754</v>
      </c>
      <c r="G57" s="34"/>
      <c r="H57" s="34"/>
      <c r="I57" s="35"/>
    </row>
    <row r="58" spans="1:11" s="30" customFormat="1" ht="13.35" customHeight="1" x14ac:dyDescent="0.15">
      <c r="A58" s="20" t="s">
        <v>42</v>
      </c>
      <c r="B58" s="8"/>
      <c r="C58" s="8"/>
      <c r="D58" s="8"/>
      <c r="E58" s="8"/>
      <c r="F58" s="8"/>
      <c r="G58" s="34"/>
      <c r="H58" s="34"/>
      <c r="I58" s="35"/>
    </row>
    <row r="59" spans="1:11" s="30" customFormat="1" ht="13.35" customHeight="1" x14ac:dyDescent="0.15">
      <c r="A59" s="20" t="s">
        <v>43</v>
      </c>
      <c r="B59" s="8"/>
      <c r="C59" s="8"/>
      <c r="D59" s="8"/>
      <c r="E59" s="8"/>
      <c r="F59" s="8">
        <v>0</v>
      </c>
      <c r="G59" s="34"/>
      <c r="H59" s="34"/>
      <c r="I59" s="35"/>
    </row>
    <row r="60" spans="1:11" s="30" customFormat="1" ht="13.35" customHeight="1" x14ac:dyDescent="0.15">
      <c r="A60" s="20" t="s">
        <v>44</v>
      </c>
      <c r="B60" s="8"/>
      <c r="C60" s="8"/>
      <c r="D60" s="8"/>
      <c r="E60" s="8"/>
      <c r="F60" s="8">
        <v>65777760</v>
      </c>
      <c r="G60" s="34"/>
      <c r="H60" s="34"/>
      <c r="I60" s="35"/>
    </row>
    <row r="61" spans="1:11" s="30" customFormat="1" ht="13.35" customHeight="1" x14ac:dyDescent="0.15">
      <c r="A61" s="20" t="s">
        <v>45</v>
      </c>
      <c r="B61" s="8"/>
      <c r="C61" s="8"/>
      <c r="D61" s="8"/>
      <c r="E61" s="8"/>
      <c r="F61" s="8">
        <v>65777760</v>
      </c>
      <c r="G61" s="34"/>
      <c r="H61" s="34"/>
      <c r="I61" s="35"/>
    </row>
    <row r="62" spans="1:11" s="30" customFormat="1" ht="13.35" customHeight="1" thickBot="1" x14ac:dyDescent="0.2">
      <c r="A62" s="36" t="s">
        <v>46</v>
      </c>
      <c r="B62" s="37"/>
      <c r="C62" s="37"/>
      <c r="D62" s="37"/>
      <c r="E62" s="37"/>
      <c r="F62" s="37">
        <f>SUM(F57,F61)</f>
        <v>79816514</v>
      </c>
      <c r="G62" s="38"/>
      <c r="H62" s="38"/>
      <c r="I62" s="39"/>
    </row>
    <row r="63" spans="1:11" s="30" customFormat="1" ht="12" x14ac:dyDescent="0.15"/>
    <row r="64" spans="1:11" s="30" customFormat="1" ht="12" x14ac:dyDescent="0.15"/>
    <row r="65" spans="1:8" x14ac:dyDescent="0.15">
      <c r="E65" s="18"/>
    </row>
    <row r="66" spans="1:8" x14ac:dyDescent="0.15">
      <c r="A66" s="27" t="s">
        <v>50</v>
      </c>
      <c r="G66" s="18"/>
      <c r="H66" s="28"/>
    </row>
    <row r="68" spans="1:8" x14ac:dyDescent="0.15">
      <c r="A68" s="24" t="s">
        <v>51</v>
      </c>
    </row>
    <row r="70" spans="1:8" x14ac:dyDescent="0.15">
      <c r="A70" s="24" t="s">
        <v>52</v>
      </c>
    </row>
    <row r="72" spans="1:8" x14ac:dyDescent="0.15">
      <c r="A72" s="24" t="s">
        <v>53</v>
      </c>
    </row>
  </sheetData>
  <mergeCells count="12">
    <mergeCell ref="B1:E1"/>
    <mergeCell ref="F1:I1"/>
    <mergeCell ref="A2:A3"/>
    <mergeCell ref="B2:F2"/>
    <mergeCell ref="G2:G3"/>
    <mergeCell ref="H2:H3"/>
    <mergeCell ref="I2:I3"/>
    <mergeCell ref="A48:A49"/>
    <mergeCell ref="B48:F48"/>
    <mergeCell ref="G48:G49"/>
    <mergeCell ref="H48:H49"/>
    <mergeCell ref="I48:I49"/>
  </mergeCells>
  <phoneticPr fontId="1"/>
  <pageMargins left="0.51181102362204722" right="0.11811023622047245" top="0.15748031496062992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1" sqref="G11"/>
    </sheetView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令和３年度損益計算書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富山県食品衛生協会</cp:lastModifiedBy>
  <cp:lastPrinted>2022-06-03T02:15:48Z</cp:lastPrinted>
  <dcterms:created xsi:type="dcterms:W3CDTF">2011-03-10T00:15:16Z</dcterms:created>
  <dcterms:modified xsi:type="dcterms:W3CDTF">2022-07-05T00:34:44Z</dcterms:modified>
</cp:coreProperties>
</file>